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ioceseconsortium-my.sharepoint.com/personal/elaine_coe_portsmouth_anglican_org/Documents/Documents/"/>
    </mc:Choice>
  </mc:AlternateContent>
  <xr:revisionPtr revIDLastSave="0" documentId="8_{28763503-845E-432A-BC1D-25B5884954F2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Quarterly return" sheetId="1" r:id="rId1"/>
    <sheet name="Notes" sheetId="4" r:id="rId2"/>
    <sheet name="Breakdown of fees" sheetId="2" r:id="rId3"/>
    <sheet name="Validations" sheetId="3" state="hidden" r:id="rId4"/>
  </sheets>
  <definedNames>
    <definedName name="_Hlt492347487" localSheetId="0">'Quarterly return'!$A$69</definedName>
    <definedName name="_xlnm.Print_Area" localSheetId="0">'Quarterly return'!$A$1:$L$40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H6" i="2"/>
  <c r="E6" i="2"/>
  <c r="H26" i="2"/>
  <c r="H22" i="2"/>
  <c r="E22" i="2"/>
  <c r="D17" i="2"/>
  <c r="D16" i="2"/>
  <c r="H17" i="2"/>
  <c r="H16" i="2"/>
  <c r="E32" i="2"/>
  <c r="E31" i="2"/>
  <c r="E30" i="2"/>
  <c r="E29" i="2"/>
  <c r="E27" i="2"/>
  <c r="E26" i="2"/>
  <c r="E25" i="2"/>
  <c r="E24" i="2"/>
  <c r="E23" i="2"/>
  <c r="E21" i="2"/>
  <c r="E20" i="2"/>
  <c r="E15" i="2"/>
  <c r="E14" i="2"/>
  <c r="E13" i="2"/>
  <c r="E12" i="2"/>
  <c r="E11" i="2"/>
  <c r="E10" i="2"/>
  <c r="E9" i="2"/>
  <c r="E8" i="2"/>
  <c r="J17" i="1"/>
  <c r="H17" i="1"/>
  <c r="F17" i="1"/>
  <c r="J13" i="1"/>
  <c r="H13" i="1"/>
  <c r="F13" i="1"/>
  <c r="J12" i="1"/>
  <c r="H12" i="1"/>
  <c r="F12" i="1"/>
  <c r="J16" i="1"/>
  <c r="H16" i="1"/>
  <c r="F16" i="1"/>
  <c r="J15" i="1"/>
  <c r="H15" i="1"/>
  <c r="F15" i="1"/>
  <c r="J14" i="1"/>
  <c r="H14" i="1"/>
  <c r="F14" i="1"/>
  <c r="J11" i="1"/>
  <c r="H11" i="1"/>
  <c r="H10" i="1"/>
  <c r="H18" i="1"/>
  <c r="H19" i="1"/>
  <c r="H20" i="1"/>
  <c r="H21" i="1"/>
  <c r="F10" i="1"/>
  <c r="F18" i="1"/>
  <c r="F19" i="1"/>
  <c r="F20" i="1"/>
  <c r="F21" i="1"/>
  <c r="F23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F11" i="1" l="1"/>
  <c r="E16" i="2"/>
  <c r="E17" i="2"/>
  <c r="J35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 l="1"/>
  <c r="F22" i="1"/>
  <c r="F24" i="1"/>
  <c r="F25" i="1"/>
  <c r="F26" i="1"/>
  <c r="F27" i="1"/>
  <c r="F28" i="1"/>
  <c r="F29" i="1"/>
  <c r="F30" i="1"/>
  <c r="F31" i="1"/>
  <c r="F32" i="1"/>
  <c r="F33" i="1"/>
  <c r="F34" i="1"/>
  <c r="F35" i="1" l="1"/>
  <c r="F36" i="1" s="1"/>
  <c r="H27" i="2"/>
  <c r="H24" i="2"/>
  <c r="H23" i="2"/>
  <c r="H21" i="2"/>
  <c r="H20" i="2"/>
  <c r="H15" i="2"/>
  <c r="H14" i="2"/>
  <c r="H13" i="2"/>
  <c r="H12" i="2"/>
  <c r="H11" i="2"/>
  <c r="H10" i="2"/>
  <c r="H9" i="2"/>
  <c r="H32" i="2"/>
  <c r="H31" i="2"/>
  <c r="H30" i="2"/>
  <c r="H29" i="2"/>
  <c r="H25" i="2"/>
  <c r="H8" i="2"/>
</calcChain>
</file>

<file path=xl/sharedStrings.xml><?xml version="1.0" encoding="utf-8"?>
<sst xmlns="http://schemas.openxmlformats.org/spreadsheetml/2006/main" count="130" uniqueCount="104">
  <si>
    <t>PORTSMOUTH DIOCESAN BOARD OF FINANCE - PAROCHIAL FEES FORM</t>
  </si>
  <si>
    <t>Record of fees and payments made to officiants for the period:</t>
  </si>
  <si>
    <t>(please send one return per quarter)</t>
  </si>
  <si>
    <t>Parish name:</t>
  </si>
  <si>
    <t xml:space="preserve">Parish name </t>
  </si>
  <si>
    <t>Parish code: Q</t>
  </si>
  <si>
    <t>Are you submitting a nil return for this quarter?</t>
  </si>
  <si>
    <t>N</t>
  </si>
  <si>
    <t>Date</t>
  </si>
  <si>
    <t>Description of Service</t>
  </si>
  <si>
    <t>Service Code</t>
  </si>
  <si>
    <t>Name of Officiant</t>
  </si>
  <si>
    <t>Officiant role (eg SSM. PTO)</t>
  </si>
  <si>
    <t>PDBF fee received
£</t>
  </si>
  <si>
    <t>Fee due to officiant? (Y/N)</t>
  </si>
  <si>
    <t>Amount to officiant
£</t>
  </si>
  <si>
    <t>Fee  waived? (Y/N)</t>
  </si>
  <si>
    <t>Total waived</t>
  </si>
  <si>
    <t xml:space="preserve">Waiver form attached (confirming reason) </t>
  </si>
  <si>
    <t>Notes - if deceased has not been accompanied and therefore no DBF fee due, please include note here</t>
  </si>
  <si>
    <t xml:space="preserve"> </t>
  </si>
  <si>
    <t>Totals</t>
  </si>
  <si>
    <t>Total remitted to PDBF (Col 5-7-9)</t>
  </si>
  <si>
    <t>Signed:</t>
  </si>
  <si>
    <t>Name:</t>
  </si>
  <si>
    <t>Payment enclosed by (please tick):</t>
  </si>
  <si>
    <t>a</t>
  </si>
  <si>
    <t>Bacs:</t>
  </si>
  <si>
    <t>Cheque:</t>
  </si>
  <si>
    <t>Notes for completion of the fee form</t>
  </si>
  <si>
    <t>Notes</t>
  </si>
  <si>
    <t>Enter the date of the office/service concerned.  Where there has been an event on a separate occasion eg interment, please ensure this is also listed.  If this was unaccompanied and therefore no fee is due please include in notes</t>
  </si>
  <si>
    <t>Enter the name of the person/people for whom the service was conducted</t>
  </si>
  <si>
    <t>Enter the relevant code from the 'Breakdown of fees' tab</t>
  </si>
  <si>
    <t>Enter the name of the officiant and their position/role within the parish</t>
  </si>
  <si>
    <t>PDBF's statutory fee receivable for the service - this will pre-populated with the current year fee based on the service code entered. The listing is included on the 'Breakdown of fees' tab of this workbook</t>
  </si>
  <si>
    <t>Please refer to policy for when fees may be due to officiant</t>
  </si>
  <si>
    <t>Amount due to officiant will be pre-populated with the current year fees based on the relevant service code, and where it has been noted that a fee is due</t>
  </si>
  <si>
    <t>In the event of fees being waived, it should be noted here</t>
  </si>
  <si>
    <t>Where a waiver has been noted, the amount waived will be pre-populated based on the relevant service code</t>
  </si>
  <si>
    <t>In the case of a waiver, a form should be attached to this return detailing the reason, and approval of the Archdeacon.</t>
  </si>
  <si>
    <t>Any further relevant or useful information in connection with the service may be entered here.</t>
  </si>
  <si>
    <t>Payment should be sent by bank transfer for the total payable, please email a copy of the form to accounts@portsmouth.anglican.org at the time payment is made. If bank transfer is not possible please send a cheque to the below address -  PDBF at First Floor, Peninsular House, Wharf Road, Portsmouth PO2 8HB</t>
  </si>
  <si>
    <t>List of Parochial Fees - 2026</t>
  </si>
  <si>
    <t>Listed from the CofE fee table</t>
  </si>
  <si>
    <t>If fee due for the eligible minister, DBF fee is split as follows:</t>
  </si>
  <si>
    <t>DBF £</t>
  </si>
  <si>
    <t>PCC £</t>
  </si>
  <si>
    <t>Total £</t>
  </si>
  <si>
    <t>Officiant £</t>
  </si>
  <si>
    <t>Marriage Service in church</t>
  </si>
  <si>
    <t>M</t>
  </si>
  <si>
    <t>Service in church</t>
  </si>
  <si>
    <t>Funeral service in church, whether taking place before or after burial or cremation</t>
  </si>
  <si>
    <t>F</t>
  </si>
  <si>
    <r>
      <t xml:space="preserve">Burial of body in </t>
    </r>
    <r>
      <rPr>
        <b/>
        <sz val="11"/>
        <rFont val="Arial"/>
        <family val="2"/>
      </rPr>
      <t>churchyard</t>
    </r>
    <r>
      <rPr>
        <sz val="11"/>
        <rFont val="Arial"/>
        <family val="2"/>
      </rPr>
      <t xml:space="preserve"> immediately preceding or following on from service in church</t>
    </r>
  </si>
  <si>
    <t>BCH</t>
  </si>
  <si>
    <r>
      <t xml:space="preserve">Burial or other lawful disposal of cremated remains in </t>
    </r>
    <r>
      <rPr>
        <b/>
        <sz val="11"/>
        <rFont val="Arial"/>
        <family val="2"/>
      </rPr>
      <t>churchyard</t>
    </r>
    <r>
      <rPr>
        <sz val="11"/>
        <rFont val="Arial"/>
        <family val="2"/>
      </rPr>
      <t xml:space="preserve"> immediately preceding or following on from service in church</t>
    </r>
  </si>
  <si>
    <t>BCCH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</si>
  <si>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>cemetery</t>
    </r>
    <r>
      <rPr>
        <sz val="11"/>
        <color rgb="FF000000"/>
        <rFont val="Arial"/>
        <family val="2"/>
      </rPr>
      <t xml:space="preserve"> immediately preceding or following on from service in church</t>
    </r>
  </si>
  <si>
    <t>BCEM</t>
  </si>
  <si>
    <t>Cremation immediately preceding or following on from service in church or in premises belonging to funeral director</t>
  </si>
  <si>
    <t>CR</t>
  </si>
  <si>
    <r>
      <t xml:space="preserve">Burial of body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on </t>
    </r>
    <r>
      <rPr>
        <b/>
        <sz val="11"/>
        <color rgb="FF000000"/>
        <rFont val="Arial"/>
        <family val="2"/>
      </rPr>
      <t xml:space="preserve">separate </t>
    </r>
    <r>
      <rPr>
        <sz val="11"/>
        <color rgb="FF000000"/>
        <rFont val="Arial"/>
        <family val="2"/>
      </rPr>
      <t>occasion**</t>
    </r>
  </si>
  <si>
    <t>BCHS</t>
  </si>
  <si>
    <r>
      <t xml:space="preserve">Burial of cremated remains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or other lawful disposal of cremated remains on </t>
    </r>
    <r>
      <rPr>
        <b/>
        <sz val="11"/>
        <color rgb="FF000000"/>
        <rFont val="Arial"/>
        <family val="2"/>
      </rPr>
      <t>separate</t>
    </r>
    <r>
      <rPr>
        <sz val="11"/>
        <color rgb="FF000000"/>
        <rFont val="Arial"/>
        <family val="2"/>
      </rPr>
      <t xml:space="preserve"> occasion**</t>
    </r>
  </si>
  <si>
    <t>BCCHS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</si>
  <si>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>cemetery</t>
    </r>
    <r>
      <rPr>
        <sz val="11"/>
        <color rgb="FF000000"/>
        <rFont val="Arial"/>
        <family val="2"/>
      </rPr>
      <t xml:space="preserve"> on </t>
    </r>
    <r>
      <rPr>
        <b/>
        <sz val="11"/>
        <color rgb="FF000000"/>
        <rFont val="Arial"/>
        <family val="2"/>
      </rPr>
      <t>separate</t>
    </r>
    <r>
      <rPr>
        <sz val="11"/>
        <color rgb="FF000000"/>
        <rFont val="Arial"/>
        <family val="2"/>
      </rPr>
      <t xml:space="preserve"> occasion**</t>
    </r>
  </si>
  <si>
    <t>BCEMS</t>
  </si>
  <si>
    <t>Where combination of F and BCEM above required</t>
  </si>
  <si>
    <t>FBCEM</t>
  </si>
  <si>
    <t>Where combination of F and CR above required</t>
  </si>
  <si>
    <t>FCR</t>
  </si>
  <si>
    <t>No service in church</t>
  </si>
  <si>
    <r>
      <t xml:space="preserve">Funeral service including burial of body at </t>
    </r>
    <r>
      <rPr>
        <b/>
        <sz val="11"/>
        <rFont val="Arial"/>
        <family val="2"/>
      </rPr>
      <t>graveside</t>
    </r>
    <r>
      <rPr>
        <sz val="11"/>
        <rFont val="Arial"/>
        <family val="2"/>
      </rPr>
      <t xml:space="preserve"> in churchyard</t>
    </r>
  </si>
  <si>
    <t>FGV</t>
  </si>
  <si>
    <r>
      <t xml:space="preserve">Funeral service including burial (or other lawful disposal) of cremated remains at </t>
    </r>
    <r>
      <rPr>
        <b/>
        <sz val="11"/>
        <color rgb="FF000000"/>
        <rFont val="Arial"/>
        <family val="2"/>
      </rPr>
      <t>graveside</t>
    </r>
    <r>
      <rPr>
        <sz val="11"/>
        <color rgb="FF000000"/>
        <rFont val="Arial"/>
        <family val="2"/>
      </rPr>
      <t xml:space="preserve"> in churchyard</t>
    </r>
  </si>
  <si>
    <t>FCGV</t>
  </si>
  <si>
    <t>Funeral service at crematorium, or funeral service (including burial of body or burial or other lawful disposal of cremated remains) in cemetery</t>
  </si>
  <si>
    <t>FCRB</t>
  </si>
  <si>
    <t>Funeral service in premises belonging to funeral director; whether taking place before or after burial or cremation</t>
  </si>
  <si>
    <t>FFDP</t>
  </si>
  <si>
    <t>Cremation immediately preceding or following on from funeral service in premises belonging to funeral director</t>
  </si>
  <si>
    <t>CRFD</t>
  </si>
  <si>
    <r>
      <t xml:space="preserve">Burial of body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(committal only)</t>
    </r>
  </si>
  <si>
    <t>CMTL</t>
  </si>
  <si>
    <r>
      <t xml:space="preserve">Burial of cremated remains in </t>
    </r>
    <r>
      <rPr>
        <b/>
        <sz val="11"/>
        <color rgb="FF000000"/>
        <rFont val="Arial"/>
        <family val="2"/>
      </rPr>
      <t>churchyard</t>
    </r>
    <r>
      <rPr>
        <sz val="11"/>
        <color rgb="FF000000"/>
        <rFont val="Arial"/>
        <family val="2"/>
      </rPr>
      <t xml:space="preserve"> or other lawful disposal of cremated remains (committal only)</t>
    </r>
  </si>
  <si>
    <t>CMTLC</t>
  </si>
  <si>
    <r>
      <t xml:space="preserve">Burial of body, or burial or other lawful disposal of cremated remains, in </t>
    </r>
    <r>
      <rPr>
        <b/>
        <sz val="11"/>
        <color rgb="FF000000"/>
        <rFont val="Arial"/>
        <family val="2"/>
      </rPr>
      <t xml:space="preserve">cemetery </t>
    </r>
    <r>
      <rPr>
        <sz val="11"/>
        <color rgb="FF000000"/>
        <rFont val="Arial"/>
        <family val="2"/>
      </rPr>
      <t>(committal only)</t>
    </r>
  </si>
  <si>
    <t>CMTLCEM</t>
  </si>
  <si>
    <t>Monuments</t>
  </si>
  <si>
    <t>Small cross of wood</t>
  </si>
  <si>
    <t>WC</t>
  </si>
  <si>
    <t xml:space="preserve">                </t>
  </si>
  <si>
    <t>Small vase, tablet, plaque or other marker commemorating a person whose remains have been cremated</t>
  </si>
  <si>
    <t>VT</t>
  </si>
  <si>
    <t>Any other monument</t>
  </si>
  <si>
    <t>MT</t>
  </si>
  <si>
    <t>Additional inscription on existing monument</t>
  </si>
  <si>
    <t>I</t>
  </si>
  <si>
    <t>**Where interment is undertaken by a different eligible minister on a separate occasion, £40 will be payable to the officiant.</t>
  </si>
  <si>
    <t>Fee due to officiant</t>
  </si>
  <si>
    <t>Y</t>
  </si>
  <si>
    <t>Service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</si>
</sst>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2"/>
      <color rgb="FF000000"/>
      <name val="Arial"/>
      <family val="2"/>
    </font>
    <font>
      <i/>
      <sz val="9"/>
      <name val="Arial"/>
      <family val="2"/>
    </font>
    <font>
      <sz val="11"/>
      <name val="Marlett"/>
      <charset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0" xfId="0" applyFont="1"/>
    <xf numFmtId="0" fontId="14" fillId="2" borderId="0" xfId="0" applyFont="1" applyFill="1"/>
    <xf numFmtId="0" fontId="15" fillId="2" borderId="0" xfId="0" applyFont="1" applyFill="1" applyAlignment="1">
      <alignment horizontal="left" wrapText="1"/>
    </xf>
    <xf numFmtId="0" fontId="6" fillId="2" borderId="2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3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3" fontId="6" fillId="2" borderId="2" xfId="1" applyFont="1" applyFill="1" applyBorder="1" applyAlignment="1" applyProtection="1">
      <alignment horizontal="center" vertical="center" wrapText="1"/>
    </xf>
    <xf numFmtId="43" fontId="8" fillId="2" borderId="5" xfId="1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6" xfId="0" applyFont="1" applyBorder="1" applyProtection="1"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0" fillId="0" borderId="0" xfId="0" applyFont="1" applyAlignment="1">
      <alignment horizontal="left" wrapText="1"/>
    </xf>
    <xf numFmtId="0" fontId="5" fillId="0" borderId="2" xfId="2" applyFont="1" applyBorder="1" applyAlignment="1" applyProtection="1">
      <alignment horizontal="left" wrapText="1"/>
      <protection locked="0"/>
    </xf>
    <xf numFmtId="14" fontId="5" fillId="0" borderId="2" xfId="2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14" fontId="5" fillId="0" borderId="2" xfId="2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2" fontId="8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43" fontId="8" fillId="2" borderId="9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8" fillId="2" borderId="11" xfId="0" applyNumberFormat="1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B44DDEE5-DCBC-4A91-83BC-AFF34EDFA9BE}"/>
    <cellStyle name="Normal" xfId="0" builtinId="0"/>
    <cellStyle name="Normal 2" xfId="2" xr:uid="{05ED1ED1-6F8C-4BF9-BF12-0E7E9A152053}"/>
  </cellStyles>
  <dxfs count="2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view="pageBreakPreview" zoomScale="70" zoomScaleNormal="100" zoomScaleSheetLayoutView="70" workbookViewId="0">
      <selection activeCell="J11" sqref="J11"/>
    </sheetView>
  </sheetViews>
  <sheetFormatPr defaultColWidth="8.88671875" defaultRowHeight="13.2" x14ac:dyDescent="0.25"/>
  <cols>
    <col min="1" max="1" width="12.88671875" style="39" customWidth="1"/>
    <col min="2" max="2" width="30.109375" style="39" customWidth="1"/>
    <col min="3" max="3" width="9.6640625" style="39" customWidth="1"/>
    <col min="4" max="4" width="34.33203125" style="39" customWidth="1"/>
    <col min="5" max="5" width="15.33203125" style="60" customWidth="1"/>
    <col min="6" max="10" width="12.109375" style="39" customWidth="1"/>
    <col min="11" max="11" width="12.88671875" style="39" customWidth="1"/>
    <col min="12" max="12" width="52.44140625" style="39" customWidth="1"/>
    <col min="13" max="13" width="35.33203125" style="39" customWidth="1"/>
    <col min="14" max="14" width="9.6640625" style="39" customWidth="1"/>
    <col min="15" max="16384" width="8.88671875" style="39"/>
  </cols>
  <sheetData>
    <row r="1" spans="1:12" s="21" customFormat="1" ht="13.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s="21" customFormat="1" ht="13.8" x14ac:dyDescent="0.25">
      <c r="A2" s="44"/>
      <c r="B2" s="44"/>
      <c r="C2" s="44"/>
      <c r="D2" s="44"/>
      <c r="E2" s="56"/>
      <c r="F2" s="44"/>
      <c r="G2" s="44"/>
      <c r="H2" s="44"/>
      <c r="I2" s="44"/>
      <c r="J2" s="44"/>
      <c r="K2" s="44"/>
      <c r="L2" s="44"/>
    </row>
    <row r="3" spans="1:12" s="21" customFormat="1" ht="14.4" thickBot="1" x14ac:dyDescent="0.3">
      <c r="A3" s="20" t="s">
        <v>1</v>
      </c>
      <c r="E3" s="57"/>
      <c r="F3" s="22"/>
      <c r="G3" s="22"/>
      <c r="H3" s="21" t="s">
        <v>2</v>
      </c>
    </row>
    <row r="4" spans="1:12" s="21" customFormat="1" ht="13.8" x14ac:dyDescent="0.25">
      <c r="A4" s="20"/>
      <c r="E4" s="58"/>
    </row>
    <row r="5" spans="1:12" s="21" customFormat="1" ht="14.4" thickBot="1" x14ac:dyDescent="0.3">
      <c r="A5" s="23" t="s">
        <v>3</v>
      </c>
      <c r="B5" s="23" t="s">
        <v>4</v>
      </c>
      <c r="C5" s="23"/>
      <c r="D5" s="22"/>
      <c r="E5" s="58"/>
      <c r="F5" s="23" t="s">
        <v>5</v>
      </c>
      <c r="G5" s="22"/>
    </row>
    <row r="6" spans="1:12" s="21" customFormat="1" ht="14.4" thickBot="1" x14ac:dyDescent="0.3">
      <c r="E6" s="58"/>
      <c r="I6" s="20"/>
      <c r="J6" s="20"/>
    </row>
    <row r="7" spans="1:12" s="21" customFormat="1" ht="14.4" thickBot="1" x14ac:dyDescent="0.3">
      <c r="A7" s="21" t="s">
        <v>6</v>
      </c>
      <c r="D7" s="24" t="s">
        <v>7</v>
      </c>
      <c r="E7" s="58"/>
      <c r="H7" s="23"/>
    </row>
    <row r="8" spans="1:12" s="26" customFormat="1" ht="13.8" x14ac:dyDescent="0.25">
      <c r="A8" s="25">
        <v>1</v>
      </c>
      <c r="B8" s="25">
        <v>2</v>
      </c>
      <c r="C8" s="25">
        <v>3</v>
      </c>
      <c r="D8" s="73">
        <v>4</v>
      </c>
      <c r="E8" s="74"/>
      <c r="F8" s="25">
        <v>5</v>
      </c>
      <c r="G8" s="25">
        <v>6</v>
      </c>
      <c r="H8" s="25">
        <v>7</v>
      </c>
      <c r="I8" s="25">
        <v>8</v>
      </c>
      <c r="J8" s="25">
        <v>9</v>
      </c>
      <c r="K8" s="25">
        <v>10</v>
      </c>
      <c r="L8" s="25">
        <v>11</v>
      </c>
    </row>
    <row r="9" spans="1:12" s="29" customFormat="1" ht="69" x14ac:dyDescent="0.25">
      <c r="A9" s="27" t="s">
        <v>8</v>
      </c>
      <c r="B9" s="27" t="s">
        <v>9</v>
      </c>
      <c r="C9" s="27" t="s">
        <v>10</v>
      </c>
      <c r="D9" s="27" t="s">
        <v>11</v>
      </c>
      <c r="E9" s="27" t="s">
        <v>12</v>
      </c>
      <c r="F9" s="28" t="s">
        <v>13</v>
      </c>
      <c r="G9" s="27" t="s">
        <v>14</v>
      </c>
      <c r="H9" s="28" t="s">
        <v>15</v>
      </c>
      <c r="I9" s="27" t="s">
        <v>16</v>
      </c>
      <c r="J9" s="28" t="s">
        <v>17</v>
      </c>
      <c r="K9" s="27" t="s">
        <v>18</v>
      </c>
      <c r="L9" s="27" t="s">
        <v>19</v>
      </c>
    </row>
    <row r="10" spans="1:12" s="29" customFormat="1" ht="24.75" customHeight="1" x14ac:dyDescent="0.25">
      <c r="A10" s="63"/>
      <c r="B10" s="62"/>
      <c r="C10" s="54"/>
      <c r="D10" s="62"/>
      <c r="E10" s="54"/>
      <c r="F10" s="41">
        <f>SUMIF('Breakdown of fees'!$B$6:$B$32,'Quarterly return'!C10,'Breakdown of fees'!$C$6:$C$32)</f>
        <v>0</v>
      </c>
      <c r="G10" s="40"/>
      <c r="H10" s="41">
        <f>IF(G10="Y",VLOOKUP($C10,'Breakdown of fees'!$B$6:$H$32,6,FALSE),0)</f>
        <v>0</v>
      </c>
      <c r="I10" s="40"/>
      <c r="J10" s="41">
        <f>IF(I10="Y",VLOOKUP($C10,'Breakdown of fees'!$B$6:$H$32,2,FALSE),0)</f>
        <v>0</v>
      </c>
      <c r="K10" s="40"/>
      <c r="L10" s="55"/>
    </row>
    <row r="11" spans="1:12" s="29" customFormat="1" ht="24.75" customHeight="1" x14ac:dyDescent="0.25">
      <c r="A11" s="63"/>
      <c r="B11" s="62"/>
      <c r="C11" s="54"/>
      <c r="D11" s="62"/>
      <c r="E11" s="54" t="s">
        <v>20</v>
      </c>
      <c r="F11" s="41">
        <f>SUMIF('Breakdown of fees'!$B$6:$B$32,'Quarterly return'!C11,'Breakdown of fees'!$C$6:$C$32)</f>
        <v>0</v>
      </c>
      <c r="G11" s="40"/>
      <c r="H11" s="41">
        <f>IF(G11="Y",VLOOKUP($C11,'Breakdown of fees'!$B$6:$H$32,6,FALSE),0)</f>
        <v>0</v>
      </c>
      <c r="I11" s="40"/>
      <c r="J11" s="41">
        <f>IF(I11="Y",VLOOKUP($C11,'Breakdown of fees'!$B$6:$H$32,2,FALSE),0)</f>
        <v>0</v>
      </c>
      <c r="K11" s="40"/>
      <c r="L11" s="55"/>
    </row>
    <row r="12" spans="1:12" s="29" customFormat="1" ht="24.75" customHeight="1" x14ac:dyDescent="0.25">
      <c r="A12" s="63"/>
      <c r="B12" s="62"/>
      <c r="C12" s="54"/>
      <c r="D12" s="62"/>
      <c r="E12" s="54"/>
      <c r="F12" s="41">
        <f>SUMIF('Breakdown of fees'!$B$6:$B$32,'Quarterly return'!C12,'Breakdown of fees'!$C$6:$C$32)</f>
        <v>0</v>
      </c>
      <c r="G12" s="40"/>
      <c r="H12" s="41">
        <f>IF(G12="Y",VLOOKUP($C12,'Breakdown of fees'!$B$6:$H$32,6,FALSE),0)</f>
        <v>0</v>
      </c>
      <c r="I12" s="40"/>
      <c r="J12" s="41">
        <f>IF(I12="Y",VLOOKUP($C12,'Breakdown of fees'!$B$6:$H$32,2,FALSE),0)</f>
        <v>0</v>
      </c>
      <c r="K12" s="40"/>
      <c r="L12" s="55"/>
    </row>
    <row r="13" spans="1:12" s="29" customFormat="1" ht="24.75" customHeight="1" x14ac:dyDescent="0.25">
      <c r="A13" s="63"/>
      <c r="B13" s="62"/>
      <c r="C13" s="54"/>
      <c r="D13" s="62"/>
      <c r="E13" s="54"/>
      <c r="F13" s="41">
        <f>SUMIF('Breakdown of fees'!$B$6:$B$32,'Quarterly return'!C13,'Breakdown of fees'!$C$6:$C$32)</f>
        <v>0</v>
      </c>
      <c r="G13" s="40"/>
      <c r="H13" s="41">
        <f>IF(G13="Y",VLOOKUP($C13,'Breakdown of fees'!$B$6:$H$32,6,FALSE),0)</f>
        <v>0</v>
      </c>
      <c r="I13" s="40"/>
      <c r="J13" s="41">
        <f>IF(I13="Y",VLOOKUP($C13,'Breakdown of fees'!$B$6:$H$32,2,FALSE),0)</f>
        <v>0</v>
      </c>
      <c r="K13" s="40"/>
      <c r="L13" s="55"/>
    </row>
    <row r="14" spans="1:12" s="29" customFormat="1" ht="24.75" customHeight="1" x14ac:dyDescent="0.25">
      <c r="A14" s="63"/>
      <c r="B14" s="62"/>
      <c r="C14" s="54"/>
      <c r="D14" s="62"/>
      <c r="E14" s="54"/>
      <c r="F14" s="41">
        <f>SUMIF('Breakdown of fees'!$B$6:$B$32,'Quarterly return'!C14,'Breakdown of fees'!$C$6:$C$32)</f>
        <v>0</v>
      </c>
      <c r="G14" s="40"/>
      <c r="H14" s="41">
        <f>IF(G14="Y",VLOOKUP($C14,'Breakdown of fees'!$B$6:$H$32,6,FALSE),0)</f>
        <v>0</v>
      </c>
      <c r="I14" s="40"/>
      <c r="J14" s="41">
        <f>IF(I14="Y",VLOOKUP($C14,'Breakdown of fees'!$B$6:$H$32,2,FALSE),0)</f>
        <v>0</v>
      </c>
      <c r="K14" s="40"/>
      <c r="L14" s="55"/>
    </row>
    <row r="15" spans="1:12" s="29" customFormat="1" ht="24.75" customHeight="1" x14ac:dyDescent="0.25">
      <c r="A15" s="63"/>
      <c r="B15" s="62"/>
      <c r="C15" s="54"/>
      <c r="D15" s="62"/>
      <c r="E15" s="54"/>
      <c r="F15" s="41">
        <f>SUMIF('Breakdown of fees'!$B$6:$B$32,'Quarterly return'!C15,'Breakdown of fees'!$C$6:$C$32)</f>
        <v>0</v>
      </c>
      <c r="G15" s="40"/>
      <c r="H15" s="41">
        <f>IF(G15="Y",VLOOKUP($C15,'Breakdown of fees'!$B$6:$H$32,6,FALSE),0)</f>
        <v>0</v>
      </c>
      <c r="I15" s="40"/>
      <c r="J15" s="41">
        <f>IF(I15="Y",VLOOKUP($C15,'Breakdown of fees'!$B$6:$H$32,2,FALSE),0)</f>
        <v>0</v>
      </c>
      <c r="K15" s="40"/>
      <c r="L15" s="55"/>
    </row>
    <row r="16" spans="1:12" s="29" customFormat="1" ht="24.75" customHeight="1" x14ac:dyDescent="0.25">
      <c r="A16" s="63"/>
      <c r="B16" s="62"/>
      <c r="C16" s="54"/>
      <c r="D16" s="62"/>
      <c r="E16" s="54"/>
      <c r="F16" s="41">
        <f>SUMIF('Breakdown of fees'!$B$6:$B$32,'Quarterly return'!C16,'Breakdown of fees'!$C$6:$C$32)</f>
        <v>0</v>
      </c>
      <c r="G16" s="40"/>
      <c r="H16" s="41">
        <f>IF(G16="Y",VLOOKUP($C16,'Breakdown of fees'!$B$6:$H$32,6,FALSE),0)</f>
        <v>0</v>
      </c>
      <c r="I16" s="40"/>
      <c r="J16" s="41">
        <f>IF(I16="Y",VLOOKUP($C16,'Breakdown of fees'!$B$6:$H$32,2,FALSE),0)</f>
        <v>0</v>
      </c>
      <c r="K16" s="40"/>
      <c r="L16" s="55"/>
    </row>
    <row r="17" spans="1:12" s="29" customFormat="1" ht="24.75" customHeight="1" x14ac:dyDescent="0.25">
      <c r="A17" s="63"/>
      <c r="B17" s="62"/>
      <c r="C17" s="54"/>
      <c r="D17" s="62"/>
      <c r="E17" s="54"/>
      <c r="F17" s="41">
        <f>SUMIF('Breakdown of fees'!$B$6:$B$32,'Quarterly return'!C17,'Breakdown of fees'!$C$6:$C$32)</f>
        <v>0</v>
      </c>
      <c r="G17" s="40"/>
      <c r="H17" s="41">
        <f>IF(G17="Y",VLOOKUP($C17,'Breakdown of fees'!$B$6:$H$32,6,FALSE),0)</f>
        <v>0</v>
      </c>
      <c r="I17" s="40"/>
      <c r="J17" s="41">
        <f>IF(I17="Y",VLOOKUP($C17,'Breakdown of fees'!$B$6:$H$32,2,FALSE),0)</f>
        <v>0</v>
      </c>
      <c r="K17" s="40"/>
      <c r="L17" s="55"/>
    </row>
    <row r="18" spans="1:12" s="64" customFormat="1" ht="24.75" customHeight="1" x14ac:dyDescent="0.25">
      <c r="A18" s="63"/>
      <c r="B18" s="62"/>
      <c r="C18" s="54"/>
      <c r="D18" s="62"/>
      <c r="E18" s="54"/>
      <c r="F18" s="41">
        <f>SUMIF('Breakdown of fees'!$B$6:$B$32,'Quarterly return'!C18,'Breakdown of fees'!$C$6:$C$32)</f>
        <v>0</v>
      </c>
      <c r="G18" s="40"/>
      <c r="H18" s="41">
        <f>IF(G18="Y",VLOOKUP($C18,'Breakdown of fees'!$B$6:$H$32,6,FALSE),0)</f>
        <v>0</v>
      </c>
      <c r="I18" s="40"/>
      <c r="J18" s="41">
        <f>IF(I18="Y",VLOOKUP($C18,'Breakdown of fees'!$B$6:$H$32,2,FALSE),0)</f>
        <v>0</v>
      </c>
      <c r="K18" s="40"/>
      <c r="L18" s="55"/>
    </row>
    <row r="19" spans="1:12" s="64" customFormat="1" ht="24.75" customHeight="1" x14ac:dyDescent="0.25">
      <c r="A19" s="63"/>
      <c r="B19" s="62"/>
      <c r="C19" s="54"/>
      <c r="D19" s="62"/>
      <c r="E19" s="54"/>
      <c r="F19" s="41">
        <f>SUMIF('Breakdown of fees'!$B$6:$B$32,'Quarterly return'!C19,'Breakdown of fees'!$C$6:$C$32)</f>
        <v>0</v>
      </c>
      <c r="G19" s="40"/>
      <c r="H19" s="41">
        <f>IF(G19="Y",VLOOKUP($C19,'Breakdown of fees'!$B$6:$H$32,6,FALSE),0)</f>
        <v>0</v>
      </c>
      <c r="I19" s="40"/>
      <c r="J19" s="41">
        <f>IF(I19="Y",VLOOKUP($C19,'Breakdown of fees'!$B$6:$H$32,2,FALSE),0)</f>
        <v>0</v>
      </c>
      <c r="K19" s="40"/>
      <c r="L19" s="55"/>
    </row>
    <row r="20" spans="1:12" s="64" customFormat="1" ht="24.75" customHeight="1" x14ac:dyDescent="0.25">
      <c r="A20" s="63"/>
      <c r="B20" s="62"/>
      <c r="C20" s="54"/>
      <c r="D20" s="62"/>
      <c r="E20" s="54"/>
      <c r="F20" s="41">
        <f>SUMIF('Breakdown of fees'!$B$6:$B$32,'Quarterly return'!C20,'Breakdown of fees'!$C$6:$C$32)</f>
        <v>0</v>
      </c>
      <c r="G20" s="40"/>
      <c r="H20" s="41">
        <f>IF(G20="Y",VLOOKUP($C20,'Breakdown of fees'!$B$6:$H$32,6,FALSE),0)</f>
        <v>0</v>
      </c>
      <c r="I20" s="40"/>
      <c r="J20" s="41">
        <f>IF(I20="Y",VLOOKUP($C20,'Breakdown of fees'!$B$6:$H$32,2,FALSE),0)</f>
        <v>0</v>
      </c>
      <c r="K20" s="40"/>
      <c r="L20" s="55"/>
    </row>
    <row r="21" spans="1:12" s="64" customFormat="1" ht="24.75" customHeight="1" x14ac:dyDescent="0.25">
      <c r="A21" s="63"/>
      <c r="B21" s="62"/>
      <c r="C21" s="54"/>
      <c r="D21" s="62"/>
      <c r="E21" s="54"/>
      <c r="F21" s="41">
        <f>SUMIF('Breakdown of fees'!$B$6:$B$32,'Quarterly return'!C21,'Breakdown of fees'!$C$6:$C$32)</f>
        <v>0</v>
      </c>
      <c r="G21" s="40"/>
      <c r="H21" s="41">
        <f>IF(G21="Y",VLOOKUP($C21,'Breakdown of fees'!$B$6:$H$32,6,FALSE),0)</f>
        <v>0</v>
      </c>
      <c r="I21" s="40"/>
      <c r="J21" s="41">
        <f>IF(I21="Y",VLOOKUP($C21,'Breakdown of fees'!$B$6:$H$32,2,FALSE),0)</f>
        <v>0</v>
      </c>
      <c r="K21" s="40"/>
      <c r="L21" s="55"/>
    </row>
    <row r="22" spans="1:12" s="64" customFormat="1" ht="24.75" customHeight="1" x14ac:dyDescent="0.25">
      <c r="A22" s="63"/>
      <c r="B22" s="62"/>
      <c r="C22" s="54"/>
      <c r="D22" s="62"/>
      <c r="E22" s="54"/>
      <c r="F22" s="41">
        <f>SUMIF('Breakdown of fees'!$B$6:$B$32,'Quarterly return'!C22,'Breakdown of fees'!$C$6:$C$32)</f>
        <v>0</v>
      </c>
      <c r="G22" s="40"/>
      <c r="H22" s="41">
        <f>IF(G22="Y",VLOOKUP($C22,'Breakdown of fees'!$B$6:$H$32,6,FALSE),0)</f>
        <v>0</v>
      </c>
      <c r="I22" s="40"/>
      <c r="J22" s="41">
        <f>IF(I22="Y",VLOOKUP($C22,'Breakdown of fees'!$B$6:$H$32,2,FALSE),0)</f>
        <v>0</v>
      </c>
      <c r="K22" s="40"/>
      <c r="L22" s="55"/>
    </row>
    <row r="23" spans="1:12" s="64" customFormat="1" ht="24.75" customHeight="1" x14ac:dyDescent="0.25">
      <c r="A23" s="63"/>
      <c r="B23" s="62"/>
      <c r="C23" s="54"/>
      <c r="D23" s="62"/>
      <c r="E23" s="54"/>
      <c r="F23" s="41">
        <f>SUMIF('Breakdown of fees'!$B$6:$B$32,'Quarterly return'!C23,'Breakdown of fees'!$C$6:$C$32)</f>
        <v>0</v>
      </c>
      <c r="G23" s="40"/>
      <c r="H23" s="41">
        <f>IF(G23="Y",VLOOKUP($C23,'Breakdown of fees'!$B$6:$H$32,6,FALSE),0)</f>
        <v>0</v>
      </c>
      <c r="I23" s="40"/>
      <c r="J23" s="41">
        <f>IF(I23="Y",VLOOKUP($C23,'Breakdown of fees'!$B$6:$H$32,2,FALSE),0)</f>
        <v>0</v>
      </c>
      <c r="K23" s="40"/>
      <c r="L23" s="55"/>
    </row>
    <row r="24" spans="1:12" s="21" customFormat="1" ht="24.75" customHeight="1" x14ac:dyDescent="0.25">
      <c r="A24" s="53"/>
      <c r="B24" s="52"/>
      <c r="C24" s="54"/>
      <c r="D24" s="52"/>
      <c r="E24" s="54"/>
      <c r="F24" s="41">
        <f>SUMIF('Breakdown of fees'!$B$6:$B$32,'Quarterly return'!C24,'Breakdown of fees'!$C$6:$C$32)</f>
        <v>0</v>
      </c>
      <c r="G24" s="40"/>
      <c r="H24" s="41">
        <f>IF(G24="Y",VLOOKUP($C24,'Breakdown of fees'!$B$6:$H$32,6,FALSE),0)</f>
        <v>0</v>
      </c>
      <c r="I24" s="40"/>
      <c r="J24" s="41">
        <f>IF(I24="Y",VLOOKUP($C24,'Breakdown of fees'!$B$6:$H$32,2,FALSE),0)</f>
        <v>0</v>
      </c>
      <c r="K24" s="40"/>
      <c r="L24" s="55"/>
    </row>
    <row r="25" spans="1:12" s="21" customFormat="1" ht="24.75" customHeight="1" x14ac:dyDescent="0.25">
      <c r="A25" s="53"/>
      <c r="B25" s="52"/>
      <c r="C25" s="54"/>
      <c r="D25" s="52"/>
      <c r="E25" s="54"/>
      <c r="F25" s="41">
        <f>SUMIF('Breakdown of fees'!$B$6:$B$32,'Quarterly return'!C25,'Breakdown of fees'!$C$6:$C$32)</f>
        <v>0</v>
      </c>
      <c r="G25" s="40"/>
      <c r="H25" s="41">
        <f>IF(G25="Y",VLOOKUP($C25,'Breakdown of fees'!$B$6:$H$32,6,FALSE),0)</f>
        <v>0</v>
      </c>
      <c r="I25" s="40"/>
      <c r="J25" s="41">
        <f>IF(I25="Y",VLOOKUP($C25,'Breakdown of fees'!$B$6:$H$32,2,FALSE),0)</f>
        <v>0</v>
      </c>
      <c r="K25" s="40"/>
      <c r="L25" s="55"/>
    </row>
    <row r="26" spans="1:12" s="21" customFormat="1" ht="24.75" customHeight="1" x14ac:dyDescent="0.25">
      <c r="A26" s="53"/>
      <c r="B26" s="52"/>
      <c r="C26" s="54"/>
      <c r="D26" s="52"/>
      <c r="E26" s="54"/>
      <c r="F26" s="41">
        <f>SUMIF('Breakdown of fees'!$B$6:$B$32,'Quarterly return'!C26,'Breakdown of fees'!$C$6:$C$32)</f>
        <v>0</v>
      </c>
      <c r="G26" s="40"/>
      <c r="H26" s="41">
        <f>IF(G26="Y",VLOOKUP($C26,'Breakdown of fees'!$B$6:$H$32,6,FALSE),0)</f>
        <v>0</v>
      </c>
      <c r="I26" s="40"/>
      <c r="J26" s="41">
        <f>IF(I26="Y",VLOOKUP($C26,'Breakdown of fees'!$B$6:$H$32,2,FALSE),0)</f>
        <v>0</v>
      </c>
      <c r="K26" s="40"/>
      <c r="L26" s="55"/>
    </row>
    <row r="27" spans="1:12" s="21" customFormat="1" ht="24.75" customHeight="1" x14ac:dyDescent="0.25">
      <c r="A27" s="53"/>
      <c r="B27" s="52"/>
      <c r="C27" s="54"/>
      <c r="D27" s="52"/>
      <c r="E27" s="54"/>
      <c r="F27" s="41">
        <f>SUMIF('Breakdown of fees'!$B$6:$B$32,'Quarterly return'!C27,'Breakdown of fees'!$C$6:$C$32)</f>
        <v>0</v>
      </c>
      <c r="G27" s="40"/>
      <c r="H27" s="41">
        <f>IF(G27="Y",VLOOKUP($C27,'Breakdown of fees'!$B$6:$H$32,6,FALSE),0)</f>
        <v>0</v>
      </c>
      <c r="I27" s="40"/>
      <c r="J27" s="41">
        <f>IF(I27="Y",VLOOKUP($C27,'Breakdown of fees'!$B$6:$H$32,2,FALSE),0)</f>
        <v>0</v>
      </c>
      <c r="K27" s="40"/>
      <c r="L27" s="55"/>
    </row>
    <row r="28" spans="1:12" s="21" customFormat="1" ht="24.75" customHeight="1" x14ac:dyDescent="0.25">
      <c r="A28" s="53"/>
      <c r="B28" s="52"/>
      <c r="C28" s="54"/>
      <c r="D28" s="52"/>
      <c r="E28" s="54"/>
      <c r="F28" s="41">
        <f>SUMIF('Breakdown of fees'!$B$6:$B$32,'Quarterly return'!C28,'Breakdown of fees'!$C$6:$C$32)</f>
        <v>0</v>
      </c>
      <c r="G28" s="40"/>
      <c r="H28" s="41">
        <f>IF(G28="Y",VLOOKUP($C28,'Breakdown of fees'!$B$6:$H$32,6,FALSE),0)</f>
        <v>0</v>
      </c>
      <c r="I28" s="40"/>
      <c r="J28" s="41">
        <f>IF(I28="Y",VLOOKUP($C28,'Breakdown of fees'!$B$6:$H$32,2,FALSE),0)</f>
        <v>0</v>
      </c>
      <c r="K28" s="40"/>
      <c r="L28" s="55"/>
    </row>
    <row r="29" spans="1:12" s="21" customFormat="1" ht="24.75" customHeight="1" x14ac:dyDescent="0.25">
      <c r="A29" s="53"/>
      <c r="B29" s="52"/>
      <c r="C29" s="54"/>
      <c r="D29" s="52"/>
      <c r="E29" s="54"/>
      <c r="F29" s="41">
        <f>SUMIF('Breakdown of fees'!$B$6:$B$32,'Quarterly return'!C29,'Breakdown of fees'!$C$6:$C$32)</f>
        <v>0</v>
      </c>
      <c r="G29" s="40"/>
      <c r="H29" s="41">
        <f>IF(G29="Y",VLOOKUP($C29,'Breakdown of fees'!$B$6:$H$32,6,FALSE),0)</f>
        <v>0</v>
      </c>
      <c r="I29" s="40"/>
      <c r="J29" s="41">
        <f>IF(I29="Y",VLOOKUP($C29,'Breakdown of fees'!$B$6:$H$32,2,FALSE),0)</f>
        <v>0</v>
      </c>
      <c r="K29" s="40"/>
      <c r="L29" s="55"/>
    </row>
    <row r="30" spans="1:12" s="21" customFormat="1" ht="24.75" customHeight="1" x14ac:dyDescent="0.25">
      <c r="A30" s="53"/>
      <c r="B30" s="52"/>
      <c r="C30" s="54"/>
      <c r="D30" s="52"/>
      <c r="E30" s="54"/>
      <c r="F30" s="41">
        <f>SUMIF('Breakdown of fees'!$B$6:$B$32,'Quarterly return'!C30,'Breakdown of fees'!$C$6:$C$32)</f>
        <v>0</v>
      </c>
      <c r="G30" s="40"/>
      <c r="H30" s="41">
        <f>IF(G30="Y",VLOOKUP($C30,'Breakdown of fees'!$B$6:$H$32,6,FALSE),0)</f>
        <v>0</v>
      </c>
      <c r="I30" s="40"/>
      <c r="J30" s="41">
        <f>IF(I30="Y",VLOOKUP($C30,'Breakdown of fees'!$B$6:$H$32,2,FALSE),0)</f>
        <v>0</v>
      </c>
      <c r="K30" s="40"/>
      <c r="L30" s="55"/>
    </row>
    <row r="31" spans="1:12" s="21" customFormat="1" ht="24.75" customHeight="1" x14ac:dyDescent="0.25">
      <c r="A31" s="53"/>
      <c r="B31" s="52"/>
      <c r="C31" s="54"/>
      <c r="D31" s="52"/>
      <c r="E31" s="54"/>
      <c r="F31" s="41">
        <f>SUMIF('Breakdown of fees'!$B$6:$B$32,'Quarterly return'!C31,'Breakdown of fees'!$C$6:$C$32)</f>
        <v>0</v>
      </c>
      <c r="G31" s="40"/>
      <c r="H31" s="41">
        <f>IF(G31="Y",VLOOKUP($C31,'Breakdown of fees'!$B$6:$H$32,6,FALSE),0)</f>
        <v>0</v>
      </c>
      <c r="I31" s="40"/>
      <c r="J31" s="41">
        <f>IF(I31="Y",VLOOKUP($C31,'Breakdown of fees'!$B$6:$H$32,2,FALSE),0)</f>
        <v>0</v>
      </c>
      <c r="K31" s="40"/>
      <c r="L31" s="55"/>
    </row>
    <row r="32" spans="1:12" s="21" customFormat="1" ht="24.75" customHeight="1" x14ac:dyDescent="0.25">
      <c r="A32" s="53"/>
      <c r="B32" s="52"/>
      <c r="C32" s="54"/>
      <c r="D32" s="52"/>
      <c r="E32" s="54"/>
      <c r="F32" s="41">
        <f>SUMIF('Breakdown of fees'!$B$6:$B$32,'Quarterly return'!C32,'Breakdown of fees'!$C$6:$C$32)</f>
        <v>0</v>
      </c>
      <c r="G32" s="40"/>
      <c r="H32" s="41">
        <f>IF(G32="Y",VLOOKUP($C32,'Breakdown of fees'!$B$6:$H$32,6,FALSE),0)</f>
        <v>0</v>
      </c>
      <c r="I32" s="40"/>
      <c r="J32" s="41">
        <f>IF(I32="Y",VLOOKUP($C32,'Breakdown of fees'!$B$6:$H$32,2,FALSE),0)</f>
        <v>0</v>
      </c>
      <c r="K32" s="40"/>
      <c r="L32" s="55"/>
    </row>
    <row r="33" spans="1:12" s="21" customFormat="1" ht="24.75" customHeight="1" x14ac:dyDescent="0.25">
      <c r="A33" s="53"/>
      <c r="B33" s="52"/>
      <c r="C33" s="54"/>
      <c r="D33" s="52"/>
      <c r="E33" s="54"/>
      <c r="F33" s="41">
        <f>SUMIF('Breakdown of fees'!$B$6:$B$32,'Quarterly return'!C33,'Breakdown of fees'!$C$6:$C$32)</f>
        <v>0</v>
      </c>
      <c r="G33" s="40"/>
      <c r="H33" s="41">
        <f>IF(G33="Y",VLOOKUP($C33,'Breakdown of fees'!$B$6:$H$32,6,FALSE),0)</f>
        <v>0</v>
      </c>
      <c r="I33" s="40"/>
      <c r="J33" s="41">
        <f>IF(I33="Y",VLOOKUP($C33,'Breakdown of fees'!$B$6:$H$32,2,FALSE),0)</f>
        <v>0</v>
      </c>
      <c r="K33" s="40"/>
      <c r="L33" s="55"/>
    </row>
    <row r="34" spans="1:12" s="21" customFormat="1" ht="24.75" customHeight="1" x14ac:dyDescent="0.25">
      <c r="A34" s="53"/>
      <c r="B34" s="52"/>
      <c r="C34" s="54"/>
      <c r="D34" s="52"/>
      <c r="E34" s="54"/>
      <c r="F34" s="41">
        <f>SUMIF('Breakdown of fees'!$B$6:$B$32,'Quarterly return'!C34,'Breakdown of fees'!$C$6:$C$32)</f>
        <v>0</v>
      </c>
      <c r="G34" s="40"/>
      <c r="H34" s="41">
        <f>IF(G34="Y",VLOOKUP($C34,'Breakdown of fees'!$B$6:$H$32,6,FALSE),0)</f>
        <v>0</v>
      </c>
      <c r="I34" s="40"/>
      <c r="J34" s="41">
        <f>IF(I34="Y",VLOOKUP($C34,'Breakdown of fees'!$B$6:$H$32,2,FALSE),0)</f>
        <v>0</v>
      </c>
      <c r="K34" s="40"/>
      <c r="L34" s="55"/>
    </row>
    <row r="35" spans="1:12" s="20" customFormat="1" ht="19.2" customHeight="1" thickBot="1" x14ac:dyDescent="0.3">
      <c r="A35" s="46" t="s">
        <v>21</v>
      </c>
      <c r="B35" s="46"/>
      <c r="C35" s="47"/>
      <c r="D35" s="46"/>
      <c r="E35" s="47"/>
      <c r="F35" s="42">
        <f>+SUM(F10:F34)</f>
        <v>0</v>
      </c>
      <c r="G35" s="46"/>
      <c r="H35" s="42">
        <f>+SUM(H10:H34)</f>
        <v>0</v>
      </c>
      <c r="I35" s="46"/>
      <c r="J35" s="42">
        <f>+SUM(J10:J34)</f>
        <v>0</v>
      </c>
      <c r="K35" s="46"/>
      <c r="L35" s="46"/>
    </row>
    <row r="36" spans="1:12" s="21" customFormat="1" ht="19.2" customHeight="1" thickBot="1" x14ac:dyDescent="0.3">
      <c r="A36" s="30" t="s">
        <v>22</v>
      </c>
      <c r="B36" s="31"/>
      <c r="C36" s="31"/>
      <c r="D36" s="31"/>
      <c r="E36" s="59"/>
      <c r="F36" s="70">
        <f>F35-H35-J35</f>
        <v>0</v>
      </c>
      <c r="G36" s="71"/>
      <c r="H36" s="71"/>
      <c r="I36" s="71"/>
      <c r="J36" s="72"/>
      <c r="K36" s="32"/>
      <c r="L36" s="32"/>
    </row>
    <row r="37" spans="1:12" s="21" customFormat="1" ht="13.8" x14ac:dyDescent="0.25">
      <c r="E37" s="58"/>
    </row>
    <row r="38" spans="1:12" s="21" customFormat="1" ht="13.8" x14ac:dyDescent="0.25">
      <c r="A38" s="33" t="s">
        <v>23</v>
      </c>
      <c r="B38" s="34"/>
      <c r="C38" s="34"/>
      <c r="D38" s="35"/>
      <c r="E38" s="58"/>
      <c r="G38" s="33" t="s">
        <v>24</v>
      </c>
      <c r="H38" s="34"/>
      <c r="I38" s="35"/>
      <c r="J38" s="35"/>
      <c r="L38" s="33"/>
    </row>
    <row r="39" spans="1:12" ht="13.8" thickBot="1" x14ac:dyDescent="0.3"/>
    <row r="40" spans="1:12" s="21" customFormat="1" ht="15.6" thickBot="1" x14ac:dyDescent="0.3">
      <c r="A40" s="21" t="s">
        <v>25</v>
      </c>
      <c r="C40" s="43" t="s">
        <v>26</v>
      </c>
      <c r="E40" s="58" t="s">
        <v>27</v>
      </c>
      <c r="F40" s="45"/>
      <c r="G40" s="21" t="s">
        <v>28</v>
      </c>
      <c r="H40" s="45"/>
    </row>
    <row r="55" spans="5:5" s="36" customFormat="1" ht="10.199999999999999" x14ac:dyDescent="0.2">
      <c r="E55" s="61"/>
    </row>
  </sheetData>
  <sheetProtection algorithmName="SHA-512" hashValue="WPIYe8llD+vndeIKesWqvOrpMELlgNieuInzPjNG0o48vVnEEYD496LNR0XPIE0b7hcuH8K52pbTbZYJ90dvEg==" saltValue="BIEHCMyGfyJ9dgshzQ2rpw==" spinCount="100000" sheet="1" objects="1" scenarios="1"/>
  <mergeCells count="3">
    <mergeCell ref="F36:J36"/>
    <mergeCell ref="D8:E8"/>
    <mergeCell ref="A1:L1"/>
  </mergeCells>
  <phoneticPr fontId="0" type="noConversion"/>
  <conditionalFormatting sqref="A9:L35 A36:F36 K36:L36 A8:D8 F8:L8">
    <cfRule type="expression" dxfId="1" priority="2">
      <formula>$D$7=Y</formula>
    </cfRule>
  </conditionalFormatting>
  <conditionalFormatting sqref="A9:L35 A36:F36 K36:L36">
    <cfRule type="expression" dxfId="0" priority="1">
      <formula>$D$7="Y"</formula>
    </cfRule>
  </conditionalFormatting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1" orientation="landscape" r:id="rId1"/>
  <headerFooter alignWithMargins="0"/>
  <ignoredErrors>
    <ignoredError sqref="F31:F34 J20:K20 F35:K36 J10 J18 J19:K19 J21:K21 F22 H22 F23 H23 F24 H24 F25 H25 F26 H26 F27 H27 F28 H28 F29 H29 F30 H30 J22:K22 J23:K23 J24:K24 J25:K25 J26:K26 J27:K27 J28:K28 J29:K29 J30:K30 H31 J31:K31 H32 J32:K32 H33 J33:K33 H34 J34:K3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E6370E-B68C-4137-8048-221A35628107}">
          <x14:formula1>
            <xm:f>Validations!$B$3:$B$4</xm:f>
          </x14:formula1>
          <xm:sqref>D7 K10:K34 G10:G34 I10:I34</xm:sqref>
        </x14:dataValidation>
        <x14:dataValidation type="list" allowBlank="1" showInputMessage="1" showErrorMessage="1" xr:uid="{70D8BA9E-BD46-4406-BA00-ABDAE360B58B}">
          <x14:formula1>
            <xm:f>Validations!$B$9:$B$31</xm:f>
          </x14:formula1>
          <xm:sqref>C10:C34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D346-701D-41EE-8EB5-58CED7C91769}">
  <dimension ref="A1:W15"/>
  <sheetViews>
    <sheetView workbookViewId="0">
      <selection activeCell="B40" sqref="B40"/>
    </sheetView>
  </sheetViews>
  <sheetFormatPr defaultRowHeight="13.2" x14ac:dyDescent="0.25"/>
  <cols>
    <col min="2" max="3" width="36.5546875" bestFit="1" customWidth="1"/>
  </cols>
  <sheetData>
    <row r="1" spans="1:23" x14ac:dyDescent="0.25">
      <c r="A1" s="48" t="s">
        <v>29</v>
      </c>
    </row>
    <row r="2" spans="1:23" s="36" customFormat="1" ht="10.95" customHeight="1" x14ac:dyDescent="0.25">
      <c r="A2" s="49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s="37" customFormat="1" x14ac:dyDescent="0.25">
      <c r="A3" s="49">
        <v>1</v>
      </c>
      <c r="B3" s="50" t="s">
        <v>31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 s="37" customFormat="1" x14ac:dyDescent="0.25">
      <c r="A4" s="49">
        <v>2</v>
      </c>
      <c r="B4" s="50" t="s">
        <v>32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s="37" customFormat="1" ht="12" customHeight="1" x14ac:dyDescent="0.25">
      <c r="A5" s="49">
        <v>3</v>
      </c>
      <c r="B5" s="50" t="s">
        <v>33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s="37" customFormat="1" x14ac:dyDescent="0.25">
      <c r="A6" s="49">
        <v>4</v>
      </c>
      <c r="B6" s="50" t="s">
        <v>34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s="36" customFormat="1" x14ac:dyDescent="0.25">
      <c r="A7" s="49">
        <v>5</v>
      </c>
      <c r="B7" s="50" t="s">
        <v>35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36" customFormat="1" x14ac:dyDescent="0.25">
      <c r="A8" s="49">
        <v>6</v>
      </c>
      <c r="B8" s="50" t="s">
        <v>36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36" customFormat="1" x14ac:dyDescent="0.25">
      <c r="A9" s="49">
        <v>7</v>
      </c>
      <c r="B9" s="50" t="s">
        <v>37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36" customFormat="1" x14ac:dyDescent="0.25">
      <c r="A10" s="49">
        <v>8</v>
      </c>
      <c r="B10" s="50" t="s">
        <v>38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36" customFormat="1" x14ac:dyDescent="0.25">
      <c r="A11" s="49">
        <v>9</v>
      </c>
      <c r="B11" s="50" t="s">
        <v>39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36" customFormat="1" x14ac:dyDescent="0.25">
      <c r="A12" s="49">
        <v>10</v>
      </c>
      <c r="B12" s="50" t="s">
        <v>40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36" customFormat="1" x14ac:dyDescent="0.25">
      <c r="A13" s="49">
        <v>11</v>
      </c>
      <c r="B13" s="50" t="s">
        <v>41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36" customFormat="1" ht="41.25" customHeight="1" x14ac:dyDescent="0.25">
      <c r="A14" s="50"/>
      <c r="B14" s="76" t="s">
        <v>42</v>
      </c>
      <c r="C14" s="76"/>
      <c r="D14" s="76"/>
      <c r="E14" s="76"/>
      <c r="F14" s="76"/>
      <c r="G14" s="76"/>
      <c r="H14" s="76"/>
      <c r="I14" s="76"/>
      <c r="J14" s="76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pans="1:23" s="36" customFormat="1" ht="10.199999999999999" x14ac:dyDescent="0.2">
      <c r="B15" s="38"/>
      <c r="C15" s="38"/>
    </row>
  </sheetData>
  <mergeCells count="1">
    <mergeCell ref="B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zoomScale="85" zoomScaleNormal="85" workbookViewId="0">
      <selection activeCell="R13" sqref="R13:R14"/>
    </sheetView>
  </sheetViews>
  <sheetFormatPr defaultColWidth="8.88671875" defaultRowHeight="13.2" x14ac:dyDescent="0.25"/>
  <cols>
    <col min="1" max="1" width="78.5546875" style="2" customWidth="1"/>
    <col min="2" max="5" width="10.6640625" style="2" customWidth="1"/>
    <col min="6" max="6" width="5.44140625" style="2" customWidth="1"/>
    <col min="7" max="8" width="10.88671875" style="2" customWidth="1"/>
    <col min="9" max="16384" width="8.88671875" style="2"/>
  </cols>
  <sheetData>
    <row r="1" spans="1:8" ht="36" customHeight="1" x14ac:dyDescent="0.6">
      <c r="A1" s="4" t="s">
        <v>43</v>
      </c>
      <c r="B1" s="1"/>
      <c r="C1" s="1"/>
      <c r="D1" s="1"/>
      <c r="E1" s="1"/>
      <c r="F1" s="1"/>
      <c r="G1" s="19"/>
      <c r="H1" s="19"/>
    </row>
    <row r="2" spans="1:8" ht="20.399999999999999" customHeight="1" x14ac:dyDescent="0.3">
      <c r="A2" s="5" t="s">
        <v>44</v>
      </c>
      <c r="B2" s="1"/>
      <c r="C2" s="3"/>
      <c r="D2" s="3"/>
      <c r="E2" s="1"/>
      <c r="F2" s="1"/>
      <c r="G2" s="77" t="s">
        <v>45</v>
      </c>
      <c r="H2" s="77"/>
    </row>
    <row r="3" spans="1:8" ht="20.399999999999999" customHeight="1" x14ac:dyDescent="0.25">
      <c r="A3" s="1"/>
      <c r="B3" s="1"/>
      <c r="C3" s="3"/>
      <c r="D3" s="3"/>
      <c r="E3" s="1"/>
      <c r="F3" s="1"/>
      <c r="G3" s="77"/>
      <c r="H3" s="77"/>
    </row>
    <row r="4" spans="1:8" ht="20.399999999999999" customHeight="1" x14ac:dyDescent="0.25">
      <c r="A4" s="1"/>
      <c r="B4" s="1"/>
      <c r="C4" s="3"/>
      <c r="D4" s="3"/>
      <c r="E4" s="1"/>
      <c r="F4" s="1"/>
      <c r="G4" s="78"/>
      <c r="H4" s="78"/>
    </row>
    <row r="5" spans="1:8" s="18" customFormat="1" ht="27.6" customHeight="1" x14ac:dyDescent="0.25">
      <c r="A5" s="17"/>
      <c r="B5" s="6" t="s">
        <v>10</v>
      </c>
      <c r="C5" s="6" t="s">
        <v>46</v>
      </c>
      <c r="D5" s="6" t="s">
        <v>47</v>
      </c>
      <c r="E5" s="6" t="s">
        <v>48</v>
      </c>
      <c r="F5" s="17"/>
      <c r="G5" s="6" t="s">
        <v>49</v>
      </c>
      <c r="H5" s="6" t="s">
        <v>46</v>
      </c>
    </row>
    <row r="6" spans="1:8" ht="14.4" customHeight="1" x14ac:dyDescent="0.25">
      <c r="A6" s="1" t="s">
        <v>50</v>
      </c>
      <c r="B6" s="6" t="s">
        <v>51</v>
      </c>
      <c r="C6" s="65">
        <v>257</v>
      </c>
      <c r="D6" s="66">
        <v>309</v>
      </c>
      <c r="E6" s="66">
        <f>SUM(C6:D6)</f>
        <v>566</v>
      </c>
      <c r="F6" s="67"/>
      <c r="G6" s="68">
        <v>106</v>
      </c>
      <c r="H6" s="69">
        <f>C6-G6</f>
        <v>151</v>
      </c>
    </row>
    <row r="7" spans="1:8" ht="15.6" x14ac:dyDescent="0.3">
      <c r="A7" s="13" t="s">
        <v>52</v>
      </c>
      <c r="B7" s="16"/>
      <c r="C7" s="16"/>
      <c r="D7" s="16"/>
      <c r="E7" s="16"/>
      <c r="F7" s="67"/>
      <c r="G7" s="16"/>
      <c r="H7" s="16"/>
    </row>
    <row r="8" spans="1:8" ht="13.8" x14ac:dyDescent="0.25">
      <c r="A8" s="1" t="s">
        <v>53</v>
      </c>
      <c r="B8" s="6" t="s">
        <v>54</v>
      </c>
      <c r="C8" s="65">
        <v>132</v>
      </c>
      <c r="D8" s="66">
        <v>112</v>
      </c>
      <c r="E8" s="66">
        <f t="shared" ref="E8:E17" si="0">SUM(C8:D8)</f>
        <v>244</v>
      </c>
      <c r="F8" s="67"/>
      <c r="G8" s="68">
        <v>106</v>
      </c>
      <c r="H8" s="69">
        <f t="shared" ref="H8:H17" si="1">C8-G8</f>
        <v>26</v>
      </c>
    </row>
    <row r="9" spans="1:8" ht="27.6" x14ac:dyDescent="0.25">
      <c r="A9" s="7" t="s">
        <v>55</v>
      </c>
      <c r="B9" s="6" t="s">
        <v>56</v>
      </c>
      <c r="C9" s="65">
        <v>19</v>
      </c>
      <c r="D9" s="66">
        <v>371</v>
      </c>
      <c r="E9" s="66">
        <f t="shared" si="0"/>
        <v>390</v>
      </c>
      <c r="F9" s="67"/>
      <c r="G9" s="68">
        <v>0</v>
      </c>
      <c r="H9" s="69">
        <f t="shared" si="1"/>
        <v>19</v>
      </c>
    </row>
    <row r="10" spans="1:8" ht="27.6" x14ac:dyDescent="0.25">
      <c r="A10" s="7" t="s">
        <v>57</v>
      </c>
      <c r="B10" s="6" t="s">
        <v>58</v>
      </c>
      <c r="C10" s="65">
        <v>19</v>
      </c>
      <c r="D10" s="66">
        <v>152</v>
      </c>
      <c r="E10" s="66">
        <f t="shared" si="0"/>
        <v>171</v>
      </c>
      <c r="F10" s="67"/>
      <c r="G10" s="68">
        <v>0</v>
      </c>
      <c r="H10" s="69">
        <f t="shared" si="1"/>
        <v>19</v>
      </c>
    </row>
    <row r="11" spans="1:8" ht="27.6" x14ac:dyDescent="0.25">
      <c r="A11" s="8" t="s">
        <v>59</v>
      </c>
      <c r="B11" s="6" t="s">
        <v>60</v>
      </c>
      <c r="C11" s="65">
        <v>37</v>
      </c>
      <c r="D11" s="66">
        <v>0</v>
      </c>
      <c r="E11" s="66">
        <f t="shared" si="0"/>
        <v>37</v>
      </c>
      <c r="F11" s="67"/>
      <c r="G11" s="68">
        <v>0</v>
      </c>
      <c r="H11" s="69">
        <f t="shared" si="1"/>
        <v>37</v>
      </c>
    </row>
    <row r="12" spans="1:8" ht="27.6" x14ac:dyDescent="0.25">
      <c r="A12" s="9" t="s">
        <v>61</v>
      </c>
      <c r="B12" s="6" t="s">
        <v>62</v>
      </c>
      <c r="C12" s="65">
        <v>37</v>
      </c>
      <c r="D12" s="66">
        <v>0</v>
      </c>
      <c r="E12" s="66">
        <f t="shared" si="0"/>
        <v>37</v>
      </c>
      <c r="F12" s="67"/>
      <c r="G12" s="68">
        <v>0</v>
      </c>
      <c r="H12" s="69">
        <f t="shared" si="1"/>
        <v>37</v>
      </c>
    </row>
    <row r="13" spans="1:8" ht="13.8" x14ac:dyDescent="0.25">
      <c r="A13" s="10" t="s">
        <v>63</v>
      </c>
      <c r="B13" s="6" t="s">
        <v>64</v>
      </c>
      <c r="C13" s="65">
        <v>54</v>
      </c>
      <c r="D13" s="66">
        <v>371</v>
      </c>
      <c r="E13" s="66">
        <f t="shared" si="0"/>
        <v>425</v>
      </c>
      <c r="F13" s="67"/>
      <c r="G13" s="68">
        <v>40</v>
      </c>
      <c r="H13" s="69">
        <f t="shared" si="1"/>
        <v>14</v>
      </c>
    </row>
    <row r="14" spans="1:8" ht="27.6" x14ac:dyDescent="0.25">
      <c r="A14" s="8" t="s">
        <v>65</v>
      </c>
      <c r="B14" s="6" t="s">
        <v>66</v>
      </c>
      <c r="C14" s="65">
        <v>54</v>
      </c>
      <c r="D14" s="66">
        <v>152</v>
      </c>
      <c r="E14" s="66">
        <f t="shared" si="0"/>
        <v>206</v>
      </c>
      <c r="F14" s="67"/>
      <c r="G14" s="68">
        <v>40</v>
      </c>
      <c r="H14" s="69">
        <f t="shared" si="1"/>
        <v>14</v>
      </c>
    </row>
    <row r="15" spans="1:8" ht="27.6" x14ac:dyDescent="0.25">
      <c r="A15" s="8" t="s">
        <v>67</v>
      </c>
      <c r="B15" s="6" t="s">
        <v>68</v>
      </c>
      <c r="C15" s="65">
        <v>70</v>
      </c>
      <c r="D15" s="66">
        <v>20</v>
      </c>
      <c r="E15" s="66">
        <f t="shared" si="0"/>
        <v>90</v>
      </c>
      <c r="F15" s="67"/>
      <c r="G15" s="68">
        <v>40</v>
      </c>
      <c r="H15" s="69">
        <f t="shared" si="1"/>
        <v>30</v>
      </c>
    </row>
    <row r="16" spans="1:8" ht="14.4" x14ac:dyDescent="0.3">
      <c r="A16" s="51" t="s">
        <v>69</v>
      </c>
      <c r="B16" s="6" t="s">
        <v>70</v>
      </c>
      <c r="C16" s="65">
        <f>C8+C11</f>
        <v>169</v>
      </c>
      <c r="D16" s="66">
        <f>D8+D11</f>
        <v>112</v>
      </c>
      <c r="E16" s="66">
        <f t="shared" si="0"/>
        <v>281</v>
      </c>
      <c r="F16" s="67"/>
      <c r="G16" s="68">
        <v>106</v>
      </c>
      <c r="H16" s="69">
        <f t="shared" si="1"/>
        <v>63</v>
      </c>
    </row>
    <row r="17" spans="1:12" ht="14.4" x14ac:dyDescent="0.3">
      <c r="A17" s="51" t="s">
        <v>71</v>
      </c>
      <c r="B17" s="6" t="s">
        <v>72</v>
      </c>
      <c r="C17" s="65">
        <f>C8+C12</f>
        <v>169</v>
      </c>
      <c r="D17" s="66">
        <f>D8+D12</f>
        <v>112</v>
      </c>
      <c r="E17" s="66">
        <f t="shared" si="0"/>
        <v>281</v>
      </c>
      <c r="F17" s="67"/>
      <c r="G17" s="68">
        <v>106</v>
      </c>
      <c r="H17" s="69">
        <f t="shared" si="1"/>
        <v>63</v>
      </c>
    </row>
    <row r="18" spans="1:12" ht="13.8" x14ac:dyDescent="0.25">
      <c r="A18" s="8"/>
      <c r="B18" s="6"/>
      <c r="C18" s="65"/>
      <c r="D18" s="66"/>
      <c r="E18" s="66"/>
      <c r="F18" s="67"/>
      <c r="G18" s="6"/>
      <c r="H18" s="6"/>
    </row>
    <row r="19" spans="1:12" ht="15.6" x14ac:dyDescent="0.3">
      <c r="A19" s="14" t="s">
        <v>73</v>
      </c>
      <c r="B19" s="16"/>
      <c r="C19" s="16"/>
      <c r="D19" s="16"/>
      <c r="E19" s="16"/>
      <c r="F19" s="67"/>
      <c r="G19" s="16"/>
      <c r="H19" s="16"/>
    </row>
    <row r="20" spans="1:12" ht="13.8" x14ac:dyDescent="0.25">
      <c r="A20" s="1" t="s">
        <v>74</v>
      </c>
      <c r="B20" s="6" t="s">
        <v>75</v>
      </c>
      <c r="C20" s="65">
        <v>132</v>
      </c>
      <c r="D20" s="66">
        <v>371</v>
      </c>
      <c r="E20" s="66">
        <f t="shared" ref="E20:E27" si="2">SUM(C20:D20)</f>
        <v>503</v>
      </c>
      <c r="F20" s="67"/>
      <c r="G20" s="68">
        <v>106</v>
      </c>
      <c r="H20" s="69">
        <f t="shared" ref="H20:H27" si="3">C20-G20</f>
        <v>26</v>
      </c>
    </row>
    <row r="21" spans="1:12" ht="28.2" customHeight="1" x14ac:dyDescent="0.25">
      <c r="A21" s="8" t="s">
        <v>76</v>
      </c>
      <c r="B21" s="6" t="s">
        <v>77</v>
      </c>
      <c r="C21" s="65">
        <v>132</v>
      </c>
      <c r="D21" s="66">
        <v>152</v>
      </c>
      <c r="E21" s="66">
        <f t="shared" si="2"/>
        <v>284</v>
      </c>
      <c r="F21" s="67"/>
      <c r="G21" s="68">
        <v>106</v>
      </c>
      <c r="H21" s="69">
        <f t="shared" si="3"/>
        <v>26</v>
      </c>
    </row>
    <row r="22" spans="1:12" ht="28.2" customHeight="1" x14ac:dyDescent="0.25">
      <c r="A22" s="8" t="s">
        <v>78</v>
      </c>
      <c r="B22" s="6" t="s">
        <v>79</v>
      </c>
      <c r="C22" s="65">
        <v>207</v>
      </c>
      <c r="D22" s="66">
        <v>37</v>
      </c>
      <c r="E22" s="66">
        <f t="shared" si="2"/>
        <v>244</v>
      </c>
      <c r="F22" s="67"/>
      <c r="G22" s="68">
        <v>106</v>
      </c>
      <c r="H22" s="69">
        <f t="shared" si="3"/>
        <v>101</v>
      </c>
    </row>
    <row r="23" spans="1:12" ht="27.6" x14ac:dyDescent="0.25">
      <c r="A23" s="7" t="s">
        <v>80</v>
      </c>
      <c r="B23" s="6" t="s">
        <v>81</v>
      </c>
      <c r="C23" s="65">
        <v>244</v>
      </c>
      <c r="D23" s="66">
        <v>0</v>
      </c>
      <c r="E23" s="66">
        <f t="shared" si="2"/>
        <v>244</v>
      </c>
      <c r="F23" s="67"/>
      <c r="G23" s="68">
        <v>106</v>
      </c>
      <c r="H23" s="69">
        <f t="shared" si="3"/>
        <v>138</v>
      </c>
    </row>
    <row r="24" spans="1:12" ht="27.6" x14ac:dyDescent="0.25">
      <c r="A24" s="9" t="s">
        <v>82</v>
      </c>
      <c r="B24" s="6" t="s">
        <v>83</v>
      </c>
      <c r="C24" s="65">
        <v>37</v>
      </c>
      <c r="D24" s="66">
        <v>0</v>
      </c>
      <c r="E24" s="66">
        <f t="shared" si="2"/>
        <v>37</v>
      </c>
      <c r="F24" s="67"/>
      <c r="G24" s="68">
        <v>35</v>
      </c>
      <c r="H24" s="69">
        <f t="shared" si="3"/>
        <v>2</v>
      </c>
    </row>
    <row r="25" spans="1:12" ht="13.8" x14ac:dyDescent="0.25">
      <c r="A25" s="10" t="s">
        <v>84</v>
      </c>
      <c r="B25" s="6" t="s">
        <v>85</v>
      </c>
      <c r="C25" s="65">
        <v>54</v>
      </c>
      <c r="D25" s="66">
        <v>371</v>
      </c>
      <c r="E25" s="66">
        <f t="shared" si="2"/>
        <v>425</v>
      </c>
      <c r="F25" s="67"/>
      <c r="G25" s="68">
        <v>40</v>
      </c>
      <c r="H25" s="69">
        <f t="shared" si="3"/>
        <v>14</v>
      </c>
    </row>
    <row r="26" spans="1:12" ht="27.6" x14ac:dyDescent="0.25">
      <c r="A26" s="8" t="s">
        <v>86</v>
      </c>
      <c r="B26" s="6" t="s">
        <v>87</v>
      </c>
      <c r="C26" s="65">
        <v>54</v>
      </c>
      <c r="D26" s="66">
        <v>152</v>
      </c>
      <c r="E26" s="66">
        <f t="shared" si="2"/>
        <v>206</v>
      </c>
      <c r="F26" s="67"/>
      <c r="G26" s="68">
        <v>40</v>
      </c>
      <c r="H26" s="69">
        <f>C26-G26</f>
        <v>14</v>
      </c>
    </row>
    <row r="27" spans="1:12" ht="27.6" x14ac:dyDescent="0.25">
      <c r="A27" s="11" t="s">
        <v>88</v>
      </c>
      <c r="B27" s="6" t="s">
        <v>89</v>
      </c>
      <c r="C27" s="65">
        <v>37</v>
      </c>
      <c r="D27" s="66">
        <v>0</v>
      </c>
      <c r="E27" s="66">
        <f t="shared" si="2"/>
        <v>37</v>
      </c>
      <c r="F27" s="67"/>
      <c r="G27" s="68">
        <v>35</v>
      </c>
      <c r="H27" s="69">
        <f t="shared" si="3"/>
        <v>2</v>
      </c>
    </row>
    <row r="28" spans="1:12" ht="15.6" x14ac:dyDescent="0.3">
      <c r="A28" s="13" t="s">
        <v>90</v>
      </c>
      <c r="B28" s="15"/>
      <c r="C28" s="15"/>
      <c r="D28" s="15"/>
      <c r="E28" s="15"/>
      <c r="F28" s="15"/>
      <c r="G28" s="15"/>
      <c r="H28" s="15"/>
    </row>
    <row r="29" spans="1:12" ht="13.8" x14ac:dyDescent="0.25">
      <c r="A29" s="1" t="s">
        <v>91</v>
      </c>
      <c r="B29" s="6" t="s">
        <v>92</v>
      </c>
      <c r="C29" s="65">
        <v>19</v>
      </c>
      <c r="D29" s="66">
        <v>41</v>
      </c>
      <c r="E29" s="66">
        <f t="shared" ref="E29:E32" si="4">SUM(C29:D29)</f>
        <v>60</v>
      </c>
      <c r="F29" s="67"/>
      <c r="G29" s="68">
        <v>0</v>
      </c>
      <c r="H29" s="69">
        <f>C29-G29</f>
        <v>19</v>
      </c>
      <c r="L29" s="2" t="s">
        <v>93</v>
      </c>
    </row>
    <row r="30" spans="1:12" ht="27.6" x14ac:dyDescent="0.25">
      <c r="A30" s="7" t="s">
        <v>94</v>
      </c>
      <c r="B30" s="6" t="s">
        <v>95</v>
      </c>
      <c r="C30" s="65">
        <v>19</v>
      </c>
      <c r="D30" s="66">
        <v>77</v>
      </c>
      <c r="E30" s="66">
        <f t="shared" si="4"/>
        <v>96</v>
      </c>
      <c r="F30" s="67"/>
      <c r="G30" s="68">
        <v>0</v>
      </c>
      <c r="H30" s="69">
        <f>C30-G30</f>
        <v>19</v>
      </c>
    </row>
    <row r="31" spans="1:12" ht="13.8" x14ac:dyDescent="0.25">
      <c r="A31" s="1" t="s">
        <v>96</v>
      </c>
      <c r="B31" s="6" t="s">
        <v>97</v>
      </c>
      <c r="C31" s="65">
        <v>19</v>
      </c>
      <c r="D31" s="66">
        <v>160</v>
      </c>
      <c r="E31" s="66">
        <f t="shared" si="4"/>
        <v>179</v>
      </c>
      <c r="F31" s="67"/>
      <c r="G31" s="68">
        <v>0</v>
      </c>
      <c r="H31" s="69">
        <f>C31-G31</f>
        <v>19</v>
      </c>
    </row>
    <row r="32" spans="1:12" ht="13.8" x14ac:dyDescent="0.25">
      <c r="A32" s="1" t="s">
        <v>98</v>
      </c>
      <c r="B32" s="6" t="s">
        <v>99</v>
      </c>
      <c r="C32" s="65">
        <v>19</v>
      </c>
      <c r="D32" s="66">
        <v>20</v>
      </c>
      <c r="E32" s="66">
        <f t="shared" si="4"/>
        <v>39</v>
      </c>
      <c r="F32" s="67"/>
      <c r="G32" s="68">
        <v>0</v>
      </c>
      <c r="H32" s="69">
        <f>C32-G32</f>
        <v>19</v>
      </c>
    </row>
    <row r="35" spans="1:1" x14ac:dyDescent="0.25">
      <c r="A35" s="12" t="s">
        <v>100</v>
      </c>
    </row>
  </sheetData>
  <sheetProtection algorithmName="SHA-512" hashValue="L0jybQoeyGovkxinpt1TePdsAHQBxH7hl+6JpDB6Ui2o59rirX4WIrQQjGUW6BqWdHURPdwGOK8gijj1WPMNFg==" saltValue="LRUypgMwVCgxKpE4zaAi6g==" spinCount="100000" sheet="1" objects="1" scenarios="1"/>
  <mergeCells count="1">
    <mergeCell ref="G2:H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31"/>
  <sheetViews>
    <sheetView workbookViewId="0">
      <selection activeCell="B24" sqref="B24"/>
    </sheetView>
  </sheetViews>
  <sheetFormatPr defaultColWidth="8.88671875" defaultRowHeight="13.8" x14ac:dyDescent="0.25"/>
  <cols>
    <col min="1" max="16384" width="8.88671875" style="1"/>
  </cols>
  <sheetData>
    <row r="2" spans="1:2" ht="14.4" x14ac:dyDescent="0.3">
      <c r="A2" s="5" t="s">
        <v>101</v>
      </c>
    </row>
    <row r="3" spans="1:2" x14ac:dyDescent="0.25">
      <c r="B3" s="19" t="s">
        <v>102</v>
      </c>
    </row>
    <row r="4" spans="1:2" x14ac:dyDescent="0.25">
      <c r="B4" s="19" t="s">
        <v>7</v>
      </c>
    </row>
    <row r="8" spans="1:2" ht="14.4" x14ac:dyDescent="0.3">
      <c r="A8" s="5" t="s">
        <v>103</v>
      </c>
    </row>
    <row r="9" spans="1:2" x14ac:dyDescent="0.25">
      <c r="B9" s="6" t="s">
        <v>51</v>
      </c>
    </row>
    <row r="10" spans="1:2" x14ac:dyDescent="0.25">
      <c r="B10" s="6" t="s">
        <v>54</v>
      </c>
    </row>
    <row r="11" spans="1:2" x14ac:dyDescent="0.25">
      <c r="B11" s="6" t="s">
        <v>56</v>
      </c>
    </row>
    <row r="12" spans="1:2" x14ac:dyDescent="0.25">
      <c r="B12" s="6" t="s">
        <v>58</v>
      </c>
    </row>
    <row r="13" spans="1:2" x14ac:dyDescent="0.25">
      <c r="B13" s="6" t="s">
        <v>60</v>
      </c>
    </row>
    <row r="14" spans="1:2" x14ac:dyDescent="0.25">
      <c r="B14" s="6" t="s">
        <v>62</v>
      </c>
    </row>
    <row r="15" spans="1:2" x14ac:dyDescent="0.25">
      <c r="B15" s="6" t="s">
        <v>64</v>
      </c>
    </row>
    <row r="16" spans="1:2" x14ac:dyDescent="0.25">
      <c r="B16" s="6" t="s">
        <v>66</v>
      </c>
    </row>
    <row r="17" spans="2:2" x14ac:dyDescent="0.25">
      <c r="B17" s="6" t="s">
        <v>68</v>
      </c>
    </row>
    <row r="18" spans="2:2" x14ac:dyDescent="0.25">
      <c r="B18" s="6" t="s">
        <v>70</v>
      </c>
    </row>
    <row r="19" spans="2:2" x14ac:dyDescent="0.25">
      <c r="B19" s="6" t="s">
        <v>72</v>
      </c>
    </row>
    <row r="20" spans="2:2" x14ac:dyDescent="0.25">
      <c r="B20" s="6" t="s">
        <v>75</v>
      </c>
    </row>
    <row r="21" spans="2:2" x14ac:dyDescent="0.25">
      <c r="B21" s="6" t="s">
        <v>77</v>
      </c>
    </row>
    <row r="22" spans="2:2" x14ac:dyDescent="0.25">
      <c r="B22" s="6" t="s">
        <v>79</v>
      </c>
    </row>
    <row r="23" spans="2:2" x14ac:dyDescent="0.25">
      <c r="B23" s="6" t="s">
        <v>81</v>
      </c>
    </row>
    <row r="24" spans="2:2" x14ac:dyDescent="0.25">
      <c r="B24" s="6" t="s">
        <v>83</v>
      </c>
    </row>
    <row r="25" spans="2:2" x14ac:dyDescent="0.25">
      <c r="B25" s="6" t="s">
        <v>85</v>
      </c>
    </row>
    <row r="26" spans="2:2" x14ac:dyDescent="0.25">
      <c r="B26" s="6" t="s">
        <v>87</v>
      </c>
    </row>
    <row r="27" spans="2:2" ht="27.6" x14ac:dyDescent="0.25">
      <c r="B27" s="6" t="s">
        <v>89</v>
      </c>
    </row>
    <row r="28" spans="2:2" x14ac:dyDescent="0.25">
      <c r="B28" s="6" t="s">
        <v>92</v>
      </c>
    </row>
    <row r="29" spans="2:2" x14ac:dyDescent="0.25">
      <c r="B29" s="6" t="s">
        <v>95</v>
      </c>
    </row>
    <row r="30" spans="2:2" x14ac:dyDescent="0.25">
      <c r="B30" s="6" t="s">
        <v>97</v>
      </c>
    </row>
    <row r="31" spans="2:2" x14ac:dyDescent="0.25">
      <c r="B31" s="6" t="s">
        <v>99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9752084F974F8A936374EF80F060" ma:contentTypeVersion="13" ma:contentTypeDescription="Create a new document." ma:contentTypeScope="" ma:versionID="cadbd48b0a668985c92df78fb861fac5">
  <xsd:schema xmlns:xsd="http://www.w3.org/2001/XMLSchema" xmlns:xs="http://www.w3.org/2001/XMLSchema" xmlns:p="http://schemas.microsoft.com/office/2006/metadata/properties" xmlns:ns2="2f116d5b-396f-4e4a-83ba-9442a2ac4a70" xmlns:ns3="ac15c9f3-89de-41f0-808e-0d6a6779343a" targetNamespace="http://schemas.microsoft.com/office/2006/metadata/properties" ma:root="true" ma:fieldsID="b9f49985bb6abbb380df0cac789592b1" ns2:_="" ns3:_="">
    <xsd:import namespace="2f116d5b-396f-4e4a-83ba-9442a2ac4a70"/>
    <xsd:import namespace="ac15c9f3-89de-41f0-808e-0d6a6779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16d5b-396f-4e4a-83ba-9442a2ac4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06aabbe-596b-4e13-ae27-cd64ca0bc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5c9f3-89de-41f0-808e-0d6a67793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a8fab8-6850-4bca-9790-c53003942d88}" ma:internalName="TaxCatchAll" ma:showField="CatchAllData" ma:web="ac15c9f3-89de-41f0-808e-0d6a6779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15c9f3-89de-41f0-808e-0d6a6779343a">
      <UserInfo>
        <DisplayName/>
        <AccountId xsi:nil="true"/>
        <AccountType/>
      </UserInfo>
    </SharedWithUsers>
    <lcf76f155ced4ddcb4097134ff3c332f xmlns="2f116d5b-396f-4e4a-83ba-9442a2ac4a70">
      <Terms xmlns="http://schemas.microsoft.com/office/infopath/2007/PartnerControls"/>
    </lcf76f155ced4ddcb4097134ff3c332f>
    <TaxCatchAll xmlns="ac15c9f3-89de-41f0-808e-0d6a6779343a" xsi:nil="true"/>
  </documentManagement>
</p:properties>
</file>

<file path=customXml/itemProps1.xml><?xml version="1.0" encoding="utf-8"?>
<ds:datastoreItem xmlns:ds="http://schemas.openxmlformats.org/officeDocument/2006/customXml" ds:itemID="{9C04A0CA-F17F-4936-BDFB-AF8086B12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16d5b-396f-4e4a-83ba-9442a2ac4a70"/>
    <ds:schemaRef ds:uri="ac15c9f3-89de-41f0-808e-0d6a67793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91AAC3-F50E-4AE0-AD2A-05DABC2CB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EC879-A963-4885-B0A2-CD4161CB0DC2}">
  <ds:schemaRefs>
    <ds:schemaRef ds:uri="http://schemas.microsoft.com/office/2006/metadata/properties"/>
    <ds:schemaRef ds:uri="http://schemas.microsoft.com/office/infopath/2007/PartnerControls"/>
    <ds:schemaRef ds:uri="ac15c9f3-89de-41f0-808e-0d6a6779343a"/>
    <ds:schemaRef ds:uri="2f116d5b-396f-4e4a-83ba-9442a2ac4a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Quarterly return</vt:lpstr>
      <vt:lpstr>Notes</vt:lpstr>
      <vt:lpstr>Breakdown of fees</vt:lpstr>
      <vt:lpstr>Validations</vt:lpstr>
      <vt:lpstr>'Quarterly return'!_Hlt492347487</vt:lpstr>
      <vt:lpstr>'Quarterly return'!Print_Area</vt:lpstr>
    </vt:vector>
  </TitlesOfParts>
  <Manager/>
  <Company>Diocese of Winchester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Collyer</dc:creator>
  <cp:keywords/>
  <dc:description/>
  <cp:lastModifiedBy>Elaine Coe</cp:lastModifiedBy>
  <cp:revision/>
  <dcterms:created xsi:type="dcterms:W3CDTF">1999-11-16T07:08:56Z</dcterms:created>
  <dcterms:modified xsi:type="dcterms:W3CDTF">2026-02-02T16:55:21Z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010021{"F":2,"I":"F421-EAC9-7247-F923"}</vt:lpwstr>
  </property>
  <property fmtid="{D5CDD505-2E9C-101B-9397-08002B2CF9AE}" pid="3" name="MediaServiceImageTags">
    <vt:lpwstr/>
  </property>
  <property fmtid="{D5CDD505-2E9C-101B-9397-08002B2CF9AE}" pid="4" name="ContentTypeId">
    <vt:lpwstr>0x0101003C039752084F974F8A936374EF80F060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